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310" yWindow="-150" windowWidth="15480" windowHeight="6360"/>
  </bookViews>
  <sheets>
    <sheet name="1.5% owing or received " sheetId="1" r:id="rId1"/>
    <sheet name="Current IGA No. info" sheetId="2" r:id="rId2"/>
  </sheets>
  <definedNames>
    <definedName name="_xlnm.Print_Area" localSheetId="0">'1.5% owing or received '!$A$1:$V$12</definedName>
  </definedNames>
  <calcPr calcId="125725"/>
</workbook>
</file>

<file path=xl/calcChain.xml><?xml version="1.0" encoding="utf-8"?>
<calcChain xmlns="http://schemas.openxmlformats.org/spreadsheetml/2006/main">
  <c r="O5" i="1"/>
  <c r="M5"/>
  <c r="M4"/>
  <c r="M6" s="1"/>
  <c r="M3"/>
  <c r="U10"/>
  <c r="U9"/>
  <c r="U8"/>
  <c r="U11" s="1"/>
  <c r="S10"/>
  <c r="S9"/>
  <c r="S8"/>
  <c r="Q10"/>
  <c r="Q9"/>
  <c r="Q11" s="1"/>
  <c r="Q8"/>
  <c r="O10"/>
  <c r="O9"/>
  <c r="O11" s="1"/>
  <c r="O8"/>
  <c r="M10"/>
  <c r="M9"/>
  <c r="M8"/>
  <c r="M11" s="1"/>
  <c r="K10"/>
  <c r="K9"/>
  <c r="K8"/>
  <c r="I10"/>
  <c r="I9"/>
  <c r="I8"/>
  <c r="I11"/>
  <c r="E10"/>
  <c r="E9"/>
  <c r="E8"/>
  <c r="C10"/>
  <c r="C9"/>
  <c r="C8"/>
  <c r="G10"/>
  <c r="G9"/>
  <c r="G8"/>
  <c r="G11" s="1"/>
  <c r="S5"/>
  <c r="U5"/>
  <c r="O4"/>
  <c r="O3"/>
  <c r="O6" s="1"/>
  <c r="I5"/>
  <c r="U4"/>
  <c r="K5"/>
  <c r="U3"/>
  <c r="Q5"/>
  <c r="E4"/>
  <c r="I3"/>
  <c r="I6" s="1"/>
  <c r="S4"/>
  <c r="S6" s="1"/>
  <c r="S3"/>
  <c r="K4"/>
  <c r="Q4"/>
  <c r="Q3"/>
  <c r="Q6" s="1"/>
  <c r="C5"/>
  <c r="E3"/>
  <c r="E6" s="1"/>
  <c r="G3"/>
  <c r="I4"/>
  <c r="G5"/>
  <c r="G6" s="1"/>
  <c r="K3"/>
  <c r="C3"/>
  <c r="C6"/>
  <c r="V6" s="1"/>
  <c r="E11"/>
  <c r="S11"/>
  <c r="C11"/>
  <c r="K11"/>
  <c r="U6"/>
  <c r="K6"/>
  <c r="V11" l="1"/>
</calcChain>
</file>

<file path=xl/sharedStrings.xml><?xml version="1.0" encoding="utf-8"?>
<sst xmlns="http://schemas.openxmlformats.org/spreadsheetml/2006/main" count="61" uniqueCount="60">
  <si>
    <t>Not to Exceed Amount</t>
  </si>
  <si>
    <t>CESD 1.5% IGC</t>
  </si>
  <si>
    <t>HESD 1.5% IGC</t>
  </si>
  <si>
    <t>HDESD 1.5% IGC</t>
  </si>
  <si>
    <t>LBL ESD 1.5% IGC</t>
  </si>
  <si>
    <t>MESD 1.5% IGC</t>
  </si>
  <si>
    <t>NW Reg ESD 1.5% IGC</t>
  </si>
  <si>
    <t>SCESD 1.5% IGC</t>
  </si>
  <si>
    <t>SOESD 1.5% IGC</t>
  </si>
  <si>
    <t>UMESD 1.5% IGC</t>
  </si>
  <si>
    <t>Medicaid Administrative Claiming</t>
  </si>
  <si>
    <t>2009-2014 Extended Amended 50/50 FMAP Leveraging ESD MAC AGREEMENTS</t>
  </si>
  <si>
    <t>Education Agency</t>
  </si>
  <si>
    <t>Amended IGA No.</t>
  </si>
  <si>
    <t>Not to Exceed Amt</t>
  </si>
  <si>
    <t>NEW Termination Date</t>
  </si>
  <si>
    <t>Clackamas ESD</t>
  </si>
  <si>
    <t>125267-1</t>
  </si>
  <si>
    <t>Harney ESD</t>
  </si>
  <si>
    <t>125266-1</t>
  </si>
  <si>
    <t>$500.000.00</t>
  </si>
  <si>
    <t>High Desert ESD</t>
  </si>
  <si>
    <t>125265-1</t>
  </si>
  <si>
    <t>Linn-Benton-Lincoln ESD</t>
  </si>
  <si>
    <t>125314-1</t>
  </si>
  <si>
    <t>Multnomah ESD</t>
  </si>
  <si>
    <t>125253-1</t>
  </si>
  <si>
    <t>NW Regional ESD</t>
  </si>
  <si>
    <t>125315-1</t>
  </si>
  <si>
    <t>Southern Oregon ESD</t>
  </si>
  <si>
    <t>125316-1</t>
  </si>
  <si>
    <t>South Coast ESD</t>
  </si>
  <si>
    <t>125318-1</t>
  </si>
  <si>
    <t>Umatilla-Morrow ESD</t>
  </si>
  <si>
    <t>125317-1</t>
  </si>
  <si>
    <t>Willamette ESD</t>
  </si>
  <si>
    <t>125319-1</t>
  </si>
  <si>
    <t>Total 1.5%</t>
  </si>
  <si>
    <t>1.5% Annual Total to date</t>
  </si>
  <si>
    <t>Woodburn SD to be under sub IGA with MESD</t>
  </si>
  <si>
    <t>Fall 2009 (Sept Oct Nov Dec)</t>
  </si>
  <si>
    <t>Winter 2010 (Jan Feb Mar)</t>
  </si>
  <si>
    <t>Spring 2010 (Apr May Jun)</t>
  </si>
  <si>
    <t>Fall 2010 (Sept Oct Nov Dec)</t>
  </si>
  <si>
    <t>Winter 2011 (Jan Feb Mar)</t>
  </si>
  <si>
    <t>Spring 2011 (Apr May Jun)</t>
  </si>
  <si>
    <t xml:space="preserve">School MAC Quarters Billed </t>
  </si>
  <si>
    <t>South Coast ESD IGA 125318-1 MAC Qtrs Reimbursed</t>
  </si>
  <si>
    <t>NW Reg ESD IGA 125315-1 MAC Qtrs Reimbursed</t>
  </si>
  <si>
    <t>MESD IGA 125253-1 MAC Claims Qtrs Reimbursed</t>
  </si>
  <si>
    <t>Southern OR ESD IGA 125316-1 MAC Qtrs Reimbursed</t>
  </si>
  <si>
    <t>UMESD IGA 125317-1 MAC Qtrs Reimbursed</t>
  </si>
  <si>
    <t>LBL ESD IGA 125314-1 MAC Claims Qtrs Reimbursed</t>
  </si>
  <si>
    <t>High Desert ESD IGA 125265-1 MAC Claims Qtrs Reimbursed</t>
  </si>
  <si>
    <t xml:space="preserve">Harney ESD IGA 125266-1 MAC Claims Qtrs Reimbursed </t>
  </si>
  <si>
    <t>Clackamas ESD IGA 125267-1 MAC Claims Qtrs  Reimbursed</t>
  </si>
  <si>
    <t xml:space="preserve">0 failed survey </t>
  </si>
  <si>
    <t>WESD IGA 125319-1 MAC Qtrs Reimbursed</t>
  </si>
  <si>
    <t>WESD  1.5% IGA</t>
  </si>
  <si>
    <t>1.5% Intergovernmental DMAP charge paid by ESDs and Schools in support of DMAP SBHS Position Linda J Williams and IMESD IGA Position Lasa Baxter supporting all Medicaid claimed activities for Schools for special education, related services eligible under IDEA and Medicaid State Plan for School-Based Health Services (SBHS), Targeted Case Management (TCM) for EI/ECSE and School Medicaid Administrative Claiming (MAC)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</si>
</sst>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25">
    <font>
      <sz val="14"/>
      <name val="Arial"/>
    </font>
    <font>
      <sz val="14"/>
      <name val="Arial"/>
    </font>
    <font>
      <sz val="12"/>
      <name val="Arial Narrow"/>
      <family val="2"/>
    </font>
    <font>
      <sz val="8"/>
      <name val="Arial"/>
    </font>
    <font>
      <sz val="14"/>
      <color indexed="48"/>
      <name val="Arial"/>
    </font>
    <font>
      <b/>
      <sz val="18"/>
      <name val="Bell MT"/>
      <family val="1"/>
    </font>
    <font>
      <b/>
      <sz val="14"/>
      <name val="Bell MT"/>
      <family val="1"/>
    </font>
    <font>
      <b/>
      <sz val="10"/>
      <color indexed="10"/>
      <name val="Arial"/>
      <family val="2"/>
    </font>
    <font>
      <sz val="12"/>
      <color indexed="10"/>
      <name val="Bell MT"/>
      <family val="1"/>
    </font>
    <font>
      <sz val="12"/>
      <name val="Bell MT"/>
      <family val="1"/>
    </font>
    <font>
      <b/>
      <sz val="14"/>
      <name val="Arial Black"/>
      <family val="2"/>
    </font>
    <font>
      <sz val="14"/>
      <name val="Arial Black"/>
      <family val="2"/>
    </font>
    <font>
      <sz val="14"/>
      <color indexed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</font>
    <font>
      <b/>
      <sz val="12"/>
      <color indexed="10"/>
      <name val="Arial"/>
      <family val="2"/>
    </font>
    <font>
      <sz val="12"/>
      <color indexed="12"/>
      <name val="Arial"/>
    </font>
    <font>
      <b/>
      <sz val="12"/>
      <name val="Arial Narrow"/>
      <family val="2"/>
    </font>
    <font>
      <sz val="12"/>
      <color indexed="12"/>
      <name val="Arial Narrow"/>
      <family val="2"/>
    </font>
    <font>
      <sz val="12"/>
      <color indexed="48"/>
      <name val="Arial Narrow"/>
      <family val="2"/>
    </font>
    <font>
      <b/>
      <sz val="12"/>
      <color indexed="12"/>
      <name val="Arial Narrow"/>
      <family val="2"/>
    </font>
    <font>
      <sz val="12"/>
      <color indexed="48"/>
      <name val="Arial"/>
    </font>
    <font>
      <b/>
      <sz val="12"/>
      <color indexed="12"/>
      <name val="Arial"/>
    </font>
    <font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Fill="1" applyBorder="1"/>
    <xf numFmtId="0" fontId="11" fillId="0" borderId="0" xfId="0" applyFont="1"/>
    <xf numFmtId="164" fontId="0" fillId="0" borderId="0" xfId="0" applyNumberFormat="1" applyAlignment="1">
      <alignment horizontal="right"/>
    </xf>
    <xf numFmtId="15" fontId="0" fillId="0" borderId="0" xfId="0" applyNumberFormat="1"/>
    <xf numFmtId="0" fontId="10" fillId="2" borderId="2" xfId="0" applyFont="1" applyFill="1" applyBorder="1"/>
    <xf numFmtId="0" fontId="11" fillId="2" borderId="0" xfId="0" applyFont="1" applyFill="1" applyBorder="1"/>
    <xf numFmtId="164" fontId="0" fillId="2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3" borderId="0" xfId="0" applyFill="1"/>
    <xf numFmtId="15" fontId="12" fillId="0" borderId="0" xfId="0" applyNumberFormat="1" applyFont="1"/>
    <xf numFmtId="0" fontId="14" fillId="0" borderId="0" xfId="0" applyFont="1" applyAlignment="1">
      <alignment wrapText="1"/>
    </xf>
    <xf numFmtId="0" fontId="15" fillId="4" borderId="3" xfId="0" applyFont="1" applyFill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4" borderId="4" xfId="0" applyFont="1" applyFill="1" applyBorder="1" applyAlignment="1">
      <alignment wrapText="1"/>
    </xf>
    <xf numFmtId="0" fontId="15" fillId="4" borderId="5" xfId="0" applyFont="1" applyFill="1" applyBorder="1" applyAlignment="1">
      <alignment wrapText="1"/>
    </xf>
    <xf numFmtId="0" fontId="15" fillId="3" borderId="0" xfId="0" applyFont="1" applyFill="1" applyAlignment="1">
      <alignment wrapText="1"/>
    </xf>
    <xf numFmtId="0" fontId="16" fillId="0" borderId="0" xfId="0" applyFont="1"/>
    <xf numFmtId="164" fontId="16" fillId="0" borderId="0" xfId="0" applyNumberFormat="1" applyFont="1" applyAlignment="1">
      <alignment wrapText="1"/>
    </xf>
    <xf numFmtId="164" fontId="16" fillId="0" borderId="6" xfId="0" applyNumberFormat="1" applyFont="1" applyBorder="1" applyAlignment="1">
      <alignment wrapText="1"/>
    </xf>
    <xf numFmtId="0" fontId="17" fillId="0" borderId="0" xfId="0" applyFont="1"/>
    <xf numFmtId="0" fontId="15" fillId="3" borderId="0" xfId="0" applyFont="1" applyFill="1"/>
    <xf numFmtId="0" fontId="18" fillId="4" borderId="0" xfId="0" applyFont="1" applyFill="1"/>
    <xf numFmtId="164" fontId="2" fillId="0" borderId="0" xfId="0" applyNumberFormat="1" applyFont="1" applyBorder="1" applyAlignment="1">
      <alignment horizontal="right"/>
    </xf>
    <xf numFmtId="164" fontId="19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164" fontId="20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19" fillId="0" borderId="0" xfId="0" applyNumberFormat="1" applyFont="1"/>
    <xf numFmtId="164" fontId="19" fillId="0" borderId="0" xfId="0" applyNumberFormat="1" applyFont="1" applyBorder="1"/>
    <xf numFmtId="164" fontId="20" fillId="0" borderId="0" xfId="0" applyNumberFormat="1" applyFont="1"/>
    <xf numFmtId="0" fontId="20" fillId="0" borderId="0" xfId="0" applyFont="1"/>
    <xf numFmtId="0" fontId="21" fillId="3" borderId="0" xfId="0" applyFont="1" applyFill="1"/>
    <xf numFmtId="0" fontId="2" fillId="3" borderId="0" xfId="0" applyFont="1" applyFill="1"/>
    <xf numFmtId="44" fontId="19" fillId="3" borderId="0" xfId="0" applyNumberFormat="1" applyFont="1" applyFill="1"/>
    <xf numFmtId="164" fontId="2" fillId="3" borderId="0" xfId="0" applyNumberFormat="1" applyFont="1" applyFill="1" applyBorder="1" applyAlignment="1">
      <alignment horizontal="right"/>
    </xf>
    <xf numFmtId="164" fontId="19" fillId="3" borderId="0" xfId="0" applyNumberFormat="1" applyFont="1" applyFill="1" applyBorder="1" applyAlignment="1">
      <alignment horizontal="right"/>
    </xf>
    <xf numFmtId="44" fontId="19" fillId="3" borderId="0" xfId="0" applyNumberFormat="1" applyFont="1" applyFill="1" applyBorder="1" applyAlignment="1">
      <alignment horizontal="right" vertical="center"/>
    </xf>
    <xf numFmtId="164" fontId="2" fillId="3" borderId="0" xfId="0" applyNumberFormat="1" applyFont="1" applyFill="1"/>
    <xf numFmtId="164" fontId="20" fillId="3" borderId="0" xfId="0" applyNumberFormat="1" applyFont="1" applyFill="1"/>
    <xf numFmtId="164" fontId="19" fillId="3" borderId="0" xfId="0" applyNumberFormat="1" applyFont="1" applyFill="1"/>
    <xf numFmtId="164" fontId="17" fillId="3" borderId="0" xfId="0" applyNumberFormat="1" applyFont="1" applyFill="1"/>
    <xf numFmtId="44" fontId="1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22" fillId="0" borderId="0" xfId="0" applyFont="1"/>
    <xf numFmtId="0" fontId="15" fillId="0" borderId="0" xfId="0" applyFont="1" applyBorder="1" applyAlignment="1">
      <alignment wrapText="1"/>
    </xf>
    <xf numFmtId="164" fontId="19" fillId="0" borderId="0" xfId="0" applyNumberFormat="1" applyFont="1" applyBorder="1" applyAlignment="1">
      <alignment horizontal="right" vertical="center"/>
    </xf>
    <xf numFmtId="164" fontId="13" fillId="0" borderId="0" xfId="1" applyNumberFormat="1" applyFont="1"/>
    <xf numFmtId="164" fontId="20" fillId="0" borderId="0" xfId="0" applyNumberFormat="1" applyFont="1" applyFill="1"/>
    <xf numFmtId="164" fontId="23" fillId="3" borderId="0" xfId="0" applyNumberFormat="1" applyFont="1" applyFill="1"/>
    <xf numFmtId="0" fontId="24" fillId="0" borderId="0" xfId="0" applyFont="1"/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4"/>
  <sheetViews>
    <sheetView tabSelected="1" workbookViewId="0">
      <selection activeCell="B12" sqref="B12"/>
    </sheetView>
  </sheetViews>
  <sheetFormatPr defaultRowHeight="18"/>
  <cols>
    <col min="1" max="1" width="18.26953125" customWidth="1"/>
    <col min="2" max="2" width="14.26953125" bestFit="1" customWidth="1"/>
    <col min="3" max="3" width="8.90625" customWidth="1"/>
    <col min="4" max="4" width="11.453125" bestFit="1" customWidth="1"/>
    <col min="5" max="5" width="8.54296875" bestFit="1" customWidth="1"/>
    <col min="6" max="6" width="13.453125" bestFit="1" customWidth="1"/>
    <col min="7" max="7" width="9.453125" customWidth="1"/>
    <col min="8" max="8" width="11.7265625" customWidth="1"/>
    <col min="9" max="9" width="8.26953125" customWidth="1"/>
    <col min="10" max="10" width="13.6328125" customWidth="1"/>
    <col min="11" max="11" width="8.26953125" customWidth="1"/>
    <col min="12" max="12" width="12.36328125" bestFit="1" customWidth="1"/>
    <col min="13" max="13" width="9.26953125" customWidth="1"/>
    <col min="14" max="14" width="13.453125" bestFit="1" customWidth="1"/>
    <col min="15" max="15" width="8.90625" customWidth="1"/>
    <col min="16" max="16" width="13.453125" bestFit="1" customWidth="1"/>
    <col min="17" max="17" width="7.1796875" customWidth="1"/>
    <col min="18" max="18" width="12.1796875" bestFit="1" customWidth="1"/>
    <col min="22" max="22" width="11.1796875" customWidth="1"/>
  </cols>
  <sheetData>
    <row r="1" spans="1:22" ht="111.75" customHeight="1" thickTop="1" thickBot="1">
      <c r="A1" s="19" t="s">
        <v>46</v>
      </c>
      <c r="B1" s="20" t="s">
        <v>55</v>
      </c>
      <c r="C1" s="21" t="s">
        <v>1</v>
      </c>
      <c r="D1" s="22" t="s">
        <v>54</v>
      </c>
      <c r="E1" s="21" t="s">
        <v>2</v>
      </c>
      <c r="F1" s="22" t="s">
        <v>53</v>
      </c>
      <c r="G1" s="21" t="s">
        <v>3</v>
      </c>
      <c r="H1" s="22" t="s">
        <v>52</v>
      </c>
      <c r="I1" s="21" t="s">
        <v>4</v>
      </c>
      <c r="J1" s="22" t="s">
        <v>49</v>
      </c>
      <c r="K1" s="21" t="s">
        <v>5</v>
      </c>
      <c r="L1" s="22" t="s">
        <v>48</v>
      </c>
      <c r="M1" s="21" t="s">
        <v>6</v>
      </c>
      <c r="N1" s="22" t="s">
        <v>47</v>
      </c>
      <c r="O1" s="21" t="s">
        <v>7</v>
      </c>
      <c r="P1" s="22" t="s">
        <v>50</v>
      </c>
      <c r="Q1" s="21" t="s">
        <v>8</v>
      </c>
      <c r="R1" s="23" t="s">
        <v>51</v>
      </c>
      <c r="S1" s="21" t="s">
        <v>9</v>
      </c>
      <c r="T1" s="53" t="s">
        <v>57</v>
      </c>
      <c r="U1" s="53" t="s">
        <v>58</v>
      </c>
      <c r="V1" s="24" t="s">
        <v>38</v>
      </c>
    </row>
    <row r="2" spans="1:22" ht="19.5" customHeight="1" thickTop="1">
      <c r="A2" s="25" t="s">
        <v>0</v>
      </c>
      <c r="B2" s="26">
        <v>5000000</v>
      </c>
      <c r="C2" s="26"/>
      <c r="D2" s="27">
        <v>500000</v>
      </c>
      <c r="E2" s="27"/>
      <c r="F2" s="27">
        <v>8000000</v>
      </c>
      <c r="G2" s="26"/>
      <c r="H2" s="26">
        <v>10000000</v>
      </c>
      <c r="I2" s="26"/>
      <c r="J2" s="26">
        <v>12000000</v>
      </c>
      <c r="K2" s="26"/>
      <c r="L2" s="26">
        <v>12000000</v>
      </c>
      <c r="M2" s="26"/>
      <c r="N2" s="26">
        <v>2000000</v>
      </c>
      <c r="O2" s="26"/>
      <c r="P2" s="26">
        <v>8000000</v>
      </c>
      <c r="Q2" s="26"/>
      <c r="R2" s="26">
        <v>3000000</v>
      </c>
      <c r="S2" s="28"/>
      <c r="T2" s="28"/>
      <c r="U2" s="28"/>
      <c r="V2" s="29"/>
    </row>
    <row r="3" spans="1:22">
      <c r="A3" s="30" t="s">
        <v>40</v>
      </c>
      <c r="B3" s="54">
        <v>198622.31</v>
      </c>
      <c r="C3" s="54">
        <f>B3*1.5%</f>
        <v>2979.3346499999998</v>
      </c>
      <c r="D3" s="31">
        <v>3926.61</v>
      </c>
      <c r="E3" s="32">
        <f>D3*1.5%</f>
        <v>58.899149999999999</v>
      </c>
      <c r="F3" s="33">
        <v>530376.57999999996</v>
      </c>
      <c r="G3" s="54">
        <f>F3*1.5%</f>
        <v>7955.6486999999988</v>
      </c>
      <c r="H3" s="55">
        <v>779456.19</v>
      </c>
      <c r="I3" s="56">
        <f>H3*1.5%</f>
        <v>11691.842849999999</v>
      </c>
      <c r="J3" s="31">
        <v>994342.35</v>
      </c>
      <c r="K3" s="34">
        <f>J3*1.5%</f>
        <v>14915.135249999999</v>
      </c>
      <c r="L3" s="35">
        <v>803681.46</v>
      </c>
      <c r="M3" s="36">
        <f>SUM(L3*1.5%)</f>
        <v>12055.221899999999</v>
      </c>
      <c r="N3" s="35">
        <v>107094.46</v>
      </c>
      <c r="O3" s="36">
        <f>SUM(N3*1.5%)</f>
        <v>1606.4168999999999</v>
      </c>
      <c r="P3" s="35">
        <v>102928.56</v>
      </c>
      <c r="Q3" s="36">
        <f>P3*1.5%</f>
        <v>1543.9284</v>
      </c>
      <c r="R3" s="35">
        <v>33014.269999999997</v>
      </c>
      <c r="S3" s="36">
        <f>R3*1.5%</f>
        <v>495.21404999999993</v>
      </c>
      <c r="T3" s="36">
        <v>17562.310000000001</v>
      </c>
      <c r="U3" s="36">
        <f>T3*1.5%</f>
        <v>263.43465000000003</v>
      </c>
      <c r="V3" s="29"/>
    </row>
    <row r="4" spans="1:22">
      <c r="A4" s="30" t="s">
        <v>41</v>
      </c>
      <c r="B4" s="35">
        <v>107555.88</v>
      </c>
      <c r="C4" s="36">
        <v>1613.34</v>
      </c>
      <c r="D4" s="33">
        <v>13514.92</v>
      </c>
      <c r="E4" s="37">
        <f>D4*1.5%</f>
        <v>202.72379999999998</v>
      </c>
      <c r="F4" s="33">
        <v>366869.21</v>
      </c>
      <c r="G4" s="54">
        <v>5503.04</v>
      </c>
      <c r="H4" s="35">
        <v>571682.25</v>
      </c>
      <c r="I4" s="38">
        <f>H4*1.5%</f>
        <v>8575.2337499999994</v>
      </c>
      <c r="J4" s="35">
        <v>1117425.0900000001</v>
      </c>
      <c r="K4" s="38">
        <f>J4*1.5%</f>
        <v>16761.376350000002</v>
      </c>
      <c r="L4" s="35">
        <v>959621.21</v>
      </c>
      <c r="M4" s="36">
        <f>SUM(L4*1.5%)</f>
        <v>14394.318149999999</v>
      </c>
      <c r="N4" s="35">
        <v>66197.17</v>
      </c>
      <c r="O4" s="36">
        <f>SUM(N4*1.5%)</f>
        <v>992.95754999999997</v>
      </c>
      <c r="P4" s="35">
        <v>112956.56</v>
      </c>
      <c r="Q4" s="36">
        <f>P4*1.5%</f>
        <v>1694.3483999999999</v>
      </c>
      <c r="R4" s="35">
        <v>20279.330000000002</v>
      </c>
      <c r="S4" s="36">
        <f>R4*1.5%</f>
        <v>304.18995000000001</v>
      </c>
      <c r="T4" s="36">
        <v>33569.339999999997</v>
      </c>
      <c r="U4" s="36">
        <f>SUM(T4*1.5%)</f>
        <v>503.54009999999994</v>
      </c>
      <c r="V4" s="29"/>
    </row>
    <row r="5" spans="1:22">
      <c r="A5" s="30" t="s">
        <v>42</v>
      </c>
      <c r="B5" s="35">
        <v>99437.37</v>
      </c>
      <c r="C5" s="36">
        <f>B5*1.5%</f>
        <v>1491.5605499999999</v>
      </c>
      <c r="D5" s="31" t="s">
        <v>56</v>
      </c>
      <c r="E5" s="32">
        <v>0</v>
      </c>
      <c r="F5" s="31">
        <v>527576.30000000005</v>
      </c>
      <c r="G5" s="54">
        <f>F5*1.5%</f>
        <v>7913.6445000000003</v>
      </c>
      <c r="H5" s="35">
        <v>690093.21</v>
      </c>
      <c r="I5" s="38">
        <f>H5*1.5%</f>
        <v>10351.398149999999</v>
      </c>
      <c r="J5" s="35">
        <v>1238109.9099999999</v>
      </c>
      <c r="K5" s="38">
        <f>SUM(J5)*1.5%</f>
        <v>18571.648649999999</v>
      </c>
      <c r="L5" s="35">
        <v>989035.09</v>
      </c>
      <c r="M5" s="36">
        <f>SUM(L5*1.5%)</f>
        <v>14835.526349999998</v>
      </c>
      <c r="N5" s="35">
        <v>69397.490000000005</v>
      </c>
      <c r="O5" s="36">
        <f>SUM(N5*1.5%)</f>
        <v>1040.96235</v>
      </c>
      <c r="P5" s="35">
        <v>134371.29999999999</v>
      </c>
      <c r="Q5" s="36">
        <f>P5*1.5%</f>
        <v>2015.5694999999998</v>
      </c>
      <c r="R5" s="35">
        <v>21735.11</v>
      </c>
      <c r="S5" s="36">
        <f>R5*1.5%</f>
        <v>326.02665000000002</v>
      </c>
      <c r="T5" s="36">
        <v>19326.97</v>
      </c>
      <c r="U5" s="36">
        <f>SUM(T5*1.5%)</f>
        <v>289.90455000000003</v>
      </c>
      <c r="V5" s="29"/>
    </row>
    <row r="6" spans="1:22">
      <c r="A6" s="40" t="s">
        <v>37</v>
      </c>
      <c r="B6" s="41"/>
      <c r="C6" s="42">
        <f>SUM(C3:C5)</f>
        <v>6084.2352000000001</v>
      </c>
      <c r="D6" s="43"/>
      <c r="E6" s="44">
        <f>SUM(E3:E5)</f>
        <v>261.62295</v>
      </c>
      <c r="F6" s="43"/>
      <c r="G6" s="45">
        <f>SUM(G3:G5)</f>
        <v>21372.333200000001</v>
      </c>
      <c r="H6" s="46"/>
      <c r="I6" s="47">
        <f>SUM(I2:I5)</f>
        <v>30618.474750000001</v>
      </c>
      <c r="J6" s="41"/>
      <c r="K6" s="47">
        <f>SUM(K3:K5)</f>
        <v>50248.160250000001</v>
      </c>
      <c r="L6" s="41"/>
      <c r="M6" s="48">
        <f>SUM(M3:M5)</f>
        <v>41285.066399999996</v>
      </c>
      <c r="N6" s="41"/>
      <c r="O6" s="48">
        <f>SUM(O3:O5)</f>
        <v>3640.3368</v>
      </c>
      <c r="P6" s="41"/>
      <c r="Q6" s="48">
        <f>SUM(Q3:Q5)</f>
        <v>5253.8462999999992</v>
      </c>
      <c r="R6" s="41"/>
      <c r="S6" s="48">
        <f>SUM(S3:S5)</f>
        <v>1125.43065</v>
      </c>
      <c r="T6" s="48"/>
      <c r="U6" s="48">
        <f>SUM(U3:U5)</f>
        <v>1056.8793000000001</v>
      </c>
      <c r="V6" s="49">
        <f>SUM(B6:U6)</f>
        <v>160946.38579999999</v>
      </c>
    </row>
    <row r="7" spans="1:22">
      <c r="A7" s="1"/>
      <c r="B7" s="1"/>
      <c r="C7" s="1"/>
      <c r="D7" s="31"/>
      <c r="E7" s="31"/>
      <c r="F7" s="31"/>
      <c r="G7" s="50"/>
      <c r="H7" s="1"/>
      <c r="I7" s="39"/>
      <c r="J7" s="1"/>
      <c r="K7" s="39"/>
      <c r="L7" s="1"/>
      <c r="M7" s="1"/>
      <c r="N7" s="1"/>
      <c r="O7" s="1"/>
      <c r="P7" s="1"/>
      <c r="Q7" s="1"/>
      <c r="R7" s="1"/>
      <c r="S7" s="51"/>
      <c r="T7" s="51"/>
      <c r="U7" s="51"/>
      <c r="V7" s="29"/>
    </row>
    <row r="8" spans="1:22" s="58" customFormat="1">
      <c r="A8" s="30" t="s">
        <v>43</v>
      </c>
      <c r="B8" s="35">
        <v>106965.2</v>
      </c>
      <c r="C8" s="35">
        <f>SUM(B8*1.5%)</f>
        <v>1604.4779999999998</v>
      </c>
      <c r="D8" s="35">
        <v>7557.62</v>
      </c>
      <c r="E8" s="35">
        <f>SUM(D8*1.5%)</f>
        <v>113.3643</v>
      </c>
      <c r="F8" s="35">
        <v>658241.22</v>
      </c>
      <c r="G8" s="35">
        <f>SUM(F8*1.5%)</f>
        <v>9873.6183000000001</v>
      </c>
      <c r="H8" s="35">
        <v>727458.33</v>
      </c>
      <c r="I8" s="38">
        <f>SUM(H8*1.5%)</f>
        <v>10911.874949999999</v>
      </c>
      <c r="J8" s="35">
        <v>888964</v>
      </c>
      <c r="K8" s="38">
        <f>SUM(J8*1.5%)</f>
        <v>13334.46</v>
      </c>
      <c r="L8" s="35">
        <v>760014.96</v>
      </c>
      <c r="M8" s="35">
        <f>SUM(L8*1.5%)</f>
        <v>11400.224399999999</v>
      </c>
      <c r="N8" s="35"/>
      <c r="O8" s="35">
        <f>SUM(N8*1.5%)</f>
        <v>0</v>
      </c>
      <c r="P8" s="35">
        <v>108781.37</v>
      </c>
      <c r="Q8" s="35">
        <f>SUM(P8*1.5%)</f>
        <v>1631.7205499999998</v>
      </c>
      <c r="R8" s="35">
        <v>40597.089999999997</v>
      </c>
      <c r="S8" s="35">
        <f>SUM(R8*1.5%)</f>
        <v>608.95634999999993</v>
      </c>
      <c r="T8" s="35"/>
      <c r="U8" s="35">
        <f>SUM(T8*1.5%)</f>
        <v>0</v>
      </c>
      <c r="V8" s="46"/>
    </row>
    <row r="9" spans="1:22" s="58" customFormat="1">
      <c r="A9" s="30" t="s">
        <v>44</v>
      </c>
      <c r="B9" s="35">
        <v>171645.89</v>
      </c>
      <c r="C9" s="35">
        <f>SUM(B9*1.5%)</f>
        <v>2574.6883499999999</v>
      </c>
      <c r="D9" s="35">
        <v>4880.6000000000004</v>
      </c>
      <c r="E9" s="35">
        <f>SUM(D9*1.5%)</f>
        <v>73.209000000000003</v>
      </c>
      <c r="F9" s="35">
        <v>417445.08</v>
      </c>
      <c r="G9" s="35">
        <f>SUM(F9*1.5%)</f>
        <v>6261.6761999999999</v>
      </c>
      <c r="H9" s="35"/>
      <c r="I9" s="38">
        <f>SUM(H9*1.5%)</f>
        <v>0</v>
      </c>
      <c r="J9" s="35">
        <v>803752.27</v>
      </c>
      <c r="K9" s="38">
        <f>SUM(J9*1.5%)</f>
        <v>12056.28405</v>
      </c>
      <c r="L9" s="35"/>
      <c r="M9" s="35">
        <f>SUM(L9*1.5%)</f>
        <v>0</v>
      </c>
      <c r="N9" s="35"/>
      <c r="O9" s="35">
        <f>SUM(N9*1.5%)</f>
        <v>0</v>
      </c>
      <c r="P9" s="35">
        <v>89606.51</v>
      </c>
      <c r="Q9" s="35">
        <f>SUM(P9*1.5%)</f>
        <v>1344.0976499999999</v>
      </c>
      <c r="R9" s="35">
        <v>12567.44</v>
      </c>
      <c r="S9" s="35">
        <f>SUM(R9*1.5%)</f>
        <v>188.51159999999999</v>
      </c>
      <c r="T9" s="35"/>
      <c r="U9" s="35">
        <f>SUM(T9*1.5%)</f>
        <v>0</v>
      </c>
      <c r="V9" s="46"/>
    </row>
    <row r="10" spans="1:22" s="58" customFormat="1">
      <c r="A10" s="30" t="s">
        <v>45</v>
      </c>
      <c r="B10" s="35"/>
      <c r="C10" s="35">
        <f>SUM(B10*1.5%)</f>
        <v>0</v>
      </c>
      <c r="D10" s="35"/>
      <c r="E10" s="35">
        <f>SUM(D10*1.5%)</f>
        <v>0</v>
      </c>
      <c r="F10" s="35"/>
      <c r="G10" s="35">
        <f>SUM(F10*1.5%)</f>
        <v>0</v>
      </c>
      <c r="H10" s="35"/>
      <c r="I10" s="38">
        <f>SUM(H10*1.5%)</f>
        <v>0</v>
      </c>
      <c r="J10" s="35"/>
      <c r="K10" s="38">
        <f>SUM(J10*1.5%)</f>
        <v>0</v>
      </c>
      <c r="L10" s="35"/>
      <c r="M10" s="35">
        <f>SUM(L10*1.5%)</f>
        <v>0</v>
      </c>
      <c r="N10" s="35"/>
      <c r="O10" s="35">
        <f>SUM(N10*1.5%)</f>
        <v>0</v>
      </c>
      <c r="P10" s="35"/>
      <c r="Q10" s="35">
        <f>SUM(P10*1.5%)</f>
        <v>0</v>
      </c>
      <c r="R10" s="35"/>
      <c r="S10" s="35">
        <f>SUM(R10*1.5%)</f>
        <v>0</v>
      </c>
      <c r="T10" s="35"/>
      <c r="U10" s="35">
        <f>SUM(T10*1.5%)</f>
        <v>0</v>
      </c>
      <c r="V10" s="46"/>
    </row>
    <row r="11" spans="1:22">
      <c r="A11" s="40" t="s">
        <v>37</v>
      </c>
      <c r="B11" s="57"/>
      <c r="C11" s="57">
        <f>SUM(C8:C10)</f>
        <v>4179.1663499999995</v>
      </c>
      <c r="D11" s="57"/>
      <c r="E11" s="57">
        <f>SUM(E8:E10)</f>
        <v>186.57330000000002</v>
      </c>
      <c r="F11" s="57"/>
      <c r="G11" s="57">
        <f>SUM(G8:G10)</f>
        <v>16135.2945</v>
      </c>
      <c r="H11" s="57"/>
      <c r="I11" s="57">
        <f>SUM(I8:I10)</f>
        <v>10911.874949999999</v>
      </c>
      <c r="J11" s="57"/>
      <c r="K11" s="57">
        <f>SUM(K8:K10)</f>
        <v>25390.744050000001</v>
      </c>
      <c r="L11" s="57"/>
      <c r="M11" s="57">
        <f>SUM(M8:M10)</f>
        <v>11400.224399999999</v>
      </c>
      <c r="N11" s="57"/>
      <c r="O11" s="57">
        <f>SUM(O8:O10)</f>
        <v>0</v>
      </c>
      <c r="P11" s="57"/>
      <c r="Q11" s="57">
        <f>SUM(Q8:Q10)</f>
        <v>2975.8181999999997</v>
      </c>
      <c r="R11" s="57"/>
      <c r="S11" s="57">
        <f>SUM(S8:S10)</f>
        <v>797.46794999999997</v>
      </c>
      <c r="T11" s="57"/>
      <c r="U11" s="57">
        <f>SUM(U8:U10)</f>
        <v>0</v>
      </c>
      <c r="V11" s="57">
        <f>SUM(B11:U11)</f>
        <v>71977.163700000005</v>
      </c>
    </row>
    <row r="12" spans="1:22">
      <c r="A12" s="51"/>
      <c r="B12" s="51"/>
      <c r="C12" s="51"/>
      <c r="D12" s="51"/>
      <c r="E12" s="51"/>
      <c r="F12" s="51"/>
      <c r="G12" s="51"/>
      <c r="H12" s="51"/>
      <c r="I12" s="52"/>
      <c r="J12" s="51"/>
      <c r="K12" s="52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29"/>
    </row>
    <row r="13" spans="1:22">
      <c r="A13" s="51"/>
      <c r="B13" s="51"/>
      <c r="C13" s="51"/>
      <c r="D13" s="51"/>
      <c r="E13" s="51"/>
      <c r="F13" s="51"/>
      <c r="G13" s="51"/>
      <c r="H13" s="51"/>
      <c r="I13" s="52"/>
      <c r="J13" s="51"/>
      <c r="K13" s="52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29"/>
    </row>
    <row r="14" spans="1:22">
      <c r="I14" s="2"/>
      <c r="K14" s="2"/>
      <c r="V14" s="17"/>
    </row>
    <row r="15" spans="1:22">
      <c r="I15" s="2"/>
      <c r="K15" s="2"/>
      <c r="V15" s="17"/>
    </row>
    <row r="16" spans="1:22">
      <c r="V16" s="17"/>
    </row>
    <row r="17" spans="22:22">
      <c r="V17" s="17"/>
    </row>
    <row r="18" spans="22:22">
      <c r="V18" s="17"/>
    </row>
    <row r="19" spans="22:22">
      <c r="V19" s="17"/>
    </row>
    <row r="20" spans="22:22">
      <c r="V20" s="17"/>
    </row>
    <row r="21" spans="22:22">
      <c r="V21" s="17"/>
    </row>
    <row r="22" spans="22:22">
      <c r="V22" s="17"/>
    </row>
    <row r="23" spans="22:22">
      <c r="V23" s="17"/>
    </row>
    <row r="24" spans="22:22">
      <c r="V24" s="17"/>
    </row>
  </sheetData>
  <phoneticPr fontId="3" type="noConversion"/>
  <pageMargins left="0.75" right="0.75" top="1" bottom="1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topLeftCell="A7" workbookViewId="0">
      <selection activeCell="D17" sqref="D17"/>
    </sheetView>
  </sheetViews>
  <sheetFormatPr defaultRowHeight="18"/>
  <cols>
    <col min="1" max="1" width="37.6328125" customWidth="1"/>
    <col min="2" max="2" width="10.90625" bestFit="1" customWidth="1"/>
    <col min="3" max="3" width="13.26953125" bestFit="1" customWidth="1"/>
    <col min="4" max="4" width="13.81640625" bestFit="1" customWidth="1"/>
    <col min="5" max="5" width="26.81640625" bestFit="1" customWidth="1"/>
  </cols>
  <sheetData>
    <row r="1" spans="1:7" ht="24.75" thickTop="1">
      <c r="A1" s="59" t="s">
        <v>10</v>
      </c>
      <c r="B1" s="60"/>
      <c r="C1" s="60"/>
      <c r="D1" s="60"/>
      <c r="E1" s="60"/>
      <c r="F1" s="61"/>
      <c r="G1" s="3"/>
    </row>
    <row r="2" spans="1:7" ht="20.25" thickBot="1">
      <c r="A2" s="62" t="s">
        <v>11</v>
      </c>
      <c r="B2" s="63"/>
      <c r="C2" s="63"/>
      <c r="D2" s="63"/>
      <c r="E2" s="63"/>
      <c r="F2" s="64"/>
      <c r="G2" s="4"/>
    </row>
    <row r="3" spans="1:7" ht="20.25" thickTop="1">
      <c r="A3" s="5" t="s">
        <v>12</v>
      </c>
      <c r="B3" s="6" t="s">
        <v>13</v>
      </c>
      <c r="C3" s="7" t="s">
        <v>14</v>
      </c>
      <c r="D3" s="7" t="s">
        <v>15</v>
      </c>
      <c r="E3" s="8"/>
    </row>
    <row r="4" spans="1:7" ht="22.5">
      <c r="A4" s="9" t="s">
        <v>16</v>
      </c>
      <c r="B4" s="10" t="s">
        <v>17</v>
      </c>
      <c r="C4" s="11">
        <v>5000000</v>
      </c>
      <c r="D4" s="12">
        <v>42004</v>
      </c>
    </row>
    <row r="5" spans="1:7" ht="22.5">
      <c r="A5" s="9" t="s">
        <v>18</v>
      </c>
      <c r="B5" s="10" t="s">
        <v>19</v>
      </c>
      <c r="C5" s="11" t="s">
        <v>20</v>
      </c>
      <c r="D5" s="12">
        <v>42004</v>
      </c>
    </row>
    <row r="6" spans="1:7" ht="22.5">
      <c r="A6" s="9" t="s">
        <v>21</v>
      </c>
      <c r="B6" s="10" t="s">
        <v>22</v>
      </c>
      <c r="C6" s="11">
        <v>8000000</v>
      </c>
      <c r="D6" s="12">
        <v>42004</v>
      </c>
    </row>
    <row r="7" spans="1:7" ht="22.5">
      <c r="A7" s="9" t="s">
        <v>23</v>
      </c>
      <c r="B7" s="10" t="s">
        <v>24</v>
      </c>
      <c r="C7" s="11">
        <v>10000000</v>
      </c>
      <c r="D7" s="12">
        <v>42004</v>
      </c>
    </row>
    <row r="8" spans="1:7" ht="22.5">
      <c r="A8" s="9" t="s">
        <v>25</v>
      </c>
      <c r="B8" s="10" t="s">
        <v>26</v>
      </c>
      <c r="C8" s="11">
        <v>12000000</v>
      </c>
      <c r="D8" s="12">
        <v>42004</v>
      </c>
    </row>
    <row r="9" spans="1:7" ht="22.5">
      <c r="A9" s="9" t="s">
        <v>27</v>
      </c>
      <c r="B9" s="10" t="s">
        <v>28</v>
      </c>
      <c r="C9" s="11">
        <v>12000000</v>
      </c>
      <c r="D9" s="12">
        <v>42004</v>
      </c>
    </row>
    <row r="10" spans="1:7" ht="22.5">
      <c r="A10" s="9" t="s">
        <v>29</v>
      </c>
      <c r="B10" s="10" t="s">
        <v>30</v>
      </c>
      <c r="C10" s="11">
        <v>8000000</v>
      </c>
      <c r="D10" s="12">
        <v>42004</v>
      </c>
    </row>
    <row r="11" spans="1:7" ht="22.5">
      <c r="A11" s="9" t="s">
        <v>31</v>
      </c>
      <c r="B11" s="10" t="s">
        <v>32</v>
      </c>
      <c r="C11" s="11">
        <v>2000000</v>
      </c>
      <c r="D11" s="12">
        <v>42004</v>
      </c>
    </row>
    <row r="12" spans="1:7" ht="22.5">
      <c r="A12" s="9" t="s">
        <v>33</v>
      </c>
      <c r="B12" s="10" t="s">
        <v>34</v>
      </c>
      <c r="C12" s="11">
        <v>3000000</v>
      </c>
      <c r="D12" s="12">
        <v>42004</v>
      </c>
    </row>
    <row r="13" spans="1:7" ht="22.5">
      <c r="A13" s="13" t="s">
        <v>35</v>
      </c>
      <c r="B13" s="14" t="s">
        <v>36</v>
      </c>
      <c r="C13" s="15">
        <v>125000</v>
      </c>
      <c r="D13" s="18">
        <v>40543</v>
      </c>
      <c r="E13" s="16" t="s">
        <v>39</v>
      </c>
      <c r="F13" s="16"/>
    </row>
    <row r="17" spans="1:3" ht="145.5" customHeight="1">
      <c r="A17" s="65" t="s">
        <v>59</v>
      </c>
      <c r="B17" s="66"/>
      <c r="C17" s="66"/>
    </row>
  </sheetData>
  <mergeCells count="3">
    <mergeCell ref="A1:F1"/>
    <mergeCell ref="A2:F2"/>
    <mergeCell ref="A17:C17"/>
  </mergeCell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1.5% owing or received </vt:lpstr>
      <vt:lpstr>Current IGA No. info</vt:lpstr>
      <vt:lpstr>'1.5% owing or received '!Print_Area</vt:lpstr>
    </vt:vector>
  </TitlesOfParts>
  <Company>State of Oregon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DHS-OIS-NDS</dc:creator>
  <cp:lastModifiedBy>ruby sandberg</cp:lastModifiedBy>
  <cp:lastPrinted>2011-06-27T19:26:58Z</cp:lastPrinted>
  <dcterms:created xsi:type="dcterms:W3CDTF">2010-08-12T18:18:15Z</dcterms:created>
  <dcterms:modified xsi:type="dcterms:W3CDTF">2011-08-22T15:10:27Z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-542177474</vt:i4>
  </property>
  <property fmtid="{D5CDD505-2E9C-101B-9397-08002B2CF9AE}" pid="3" name="_NewReviewCycle">
    <vt:lpwstr/>
  </property>
  <property fmtid="{D5CDD505-2E9C-101B-9397-08002B2CF9AE}" pid="4" name="_EmailSubject">
    <vt:lpwstr>School Medicaid Admin Claiming</vt:lpwstr>
  </property>
  <property fmtid="{D5CDD505-2E9C-101B-9397-08002B2CF9AE}" pid="5" name="_AuthorEmail">
    <vt:lpwstr>Ruby.Sandberg@ode.state.or.us</vt:lpwstr>
  </property>
  <property fmtid="{D5CDD505-2E9C-101B-9397-08002B2CF9AE}" pid="6" name="_AuthorEmailDisplayName">
    <vt:lpwstr>SANDBERG Ruby</vt:lpwstr>
  </property>
</Properties>
</file>